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Statsbudsjett okt - oppdatering/"/>
    </mc:Choice>
  </mc:AlternateContent>
  <xr:revisionPtr revIDLastSave="11" documentId="13_ncr:1_{F4597658-F059-4068-B7F2-710D4F480E26}" xr6:coauthVersionLast="41" xr6:coauthVersionMax="41" xr10:uidLastSave="{91D8DAED-9BA4-49BC-AFE9-C99A1584F190}"/>
  <bookViews>
    <workbookView xWindow="-120" yWindow="-120" windowWidth="38640" windowHeight="21840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24" l="1"/>
  <c r="I76" i="24" s="1"/>
  <c r="K76" i="24" s="1"/>
  <c r="L76" i="24"/>
  <c r="J76" i="24" l="1"/>
  <c r="L77" i="24"/>
  <c r="H75" i="24"/>
  <c r="I75" i="24" s="1"/>
  <c r="K75" i="24" s="1"/>
  <c r="L75" i="24"/>
  <c r="H77" i="24"/>
  <c r="I77" i="24" s="1"/>
  <c r="K77" i="24" s="1"/>
  <c r="J77" i="24" l="1"/>
  <c r="J75" i="24"/>
  <c r="H70" i="24" l="1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 s="1"/>
  <c r="I39" i="24" l="1"/>
  <c r="K39" i="24" s="1"/>
  <c r="J70" i="24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H73" i="24"/>
  <c r="J73" i="24" s="1"/>
  <c r="H74" i="24"/>
  <c r="J74" i="24" s="1"/>
  <c r="I32" i="24" l="1"/>
  <c r="K32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I74" i="24"/>
  <c r="K74" i="24" s="1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<sst xmlns="http://schemas.openxmlformats.org/spreadsheetml/2006/main" count="43" uniqueCount="42">
  <si>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</si>
  <si>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</si>
  <si>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</si>
  <si>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</si>
  <si>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</si>
  <si>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</si>
  <si>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</si>
  <si>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</si>
  <si>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</si>
  <si>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</si>
  <si>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</si>
  <si>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</si>
  <si>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</si>
  <si>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</si>
  <si>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</si>
  <si>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</si>
  <si>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</si>
  <si>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</si>
  <si>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</si>
  <si>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</si>
  <si>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</si>
  <si>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</si>
  <si>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</si>
  <si>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</si>
  <si>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</si>
  <si>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</si>
  <si>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</si>
  <si>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</si>
  <si>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</si>
  <si>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</si>
  <si>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</si>
  <si>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</si>
  <si>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</si>
  <si>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</si>
  <si>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</si>
  <si>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</si>
  <si>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</si>
  <si>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</si>
  <si>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</si>
  <si>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</si>
  <si>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1970-2023</t>
  </si>
  <si>
    <t>Historical and expected production in Norway, 1970-2023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</si>
</sst>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'Fig-data'!$D$24:$D$77</c:f>
              <c:numCache>
                <c:formatCode>0.00</c:formatCode>
                <c:ptCount val="54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92.18</c:v>
                </c:pt>
                <c:pt idx="48">
                  <c:v>86.306330000000003</c:v>
                </c:pt>
                <c:pt idx="49">
                  <c:v>81</c:v>
                </c:pt>
                <c:pt idx="50">
                  <c:v>102.46</c:v>
                </c:pt>
                <c:pt idx="51">
                  <c:v>109.04</c:v>
                </c:pt>
                <c:pt idx="52">
                  <c:v>111.48</c:v>
                </c:pt>
                <c:pt idx="53">
                  <c:v>115.78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'Fig-data'!$E$24:$E$77</c:f>
              <c:numCache>
                <c:formatCode>0.00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1.7142249999999999</c:v>
                </c:pt>
                <c:pt idx="49">
                  <c:v>1.74</c:v>
                </c:pt>
                <c:pt idx="50">
                  <c:v>1.55</c:v>
                </c:pt>
                <c:pt idx="51">
                  <c:v>1.55</c:v>
                </c:pt>
                <c:pt idx="52">
                  <c:v>1.43</c:v>
                </c:pt>
                <c:pt idx="5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'Fig-data'!$F$24:$F$77</c:f>
              <c:numCache>
                <c:formatCode>0.00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19.46</c:v>
                </c:pt>
                <c:pt idx="49">
                  <c:v>18.899999999999999</c:v>
                </c:pt>
                <c:pt idx="50">
                  <c:v>19.010000000000002</c:v>
                </c:pt>
                <c:pt idx="51">
                  <c:v>19.34</c:v>
                </c:pt>
                <c:pt idx="52">
                  <c:v>19.190000000000001</c:v>
                </c:pt>
                <c:pt idx="53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'Fig-data'!$G$24:$G$77</c:f>
              <c:numCache>
                <c:formatCode>0.00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121.86</c:v>
                </c:pt>
                <c:pt idx="48">
                  <c:v>119.23</c:v>
                </c:pt>
                <c:pt idx="49">
                  <c:v>119.48</c:v>
                </c:pt>
                <c:pt idx="50">
                  <c:v>120.19</c:v>
                </c:pt>
                <c:pt idx="51">
                  <c:v>121.2</c:v>
                </c:pt>
                <c:pt idx="52">
                  <c:v>121.39</c:v>
                </c:pt>
                <c:pt idx="53">
                  <c:v>120.59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'Fig-data'!$J$24:$J$77</c:f>
              <c:numCache>
                <c:formatCode>0.00</c:formatCode>
                <c:ptCount val="54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4.0693715068493148</c:v>
                </c:pt>
                <c:pt idx="48">
                  <c:v>3.9068750436986299</c:v>
                </c:pt>
                <c:pt idx="49">
                  <c:v>3.8105336986301372</c:v>
                </c:pt>
                <c:pt idx="50">
                  <c:v>4.1797565573770488</c:v>
                </c:pt>
                <c:pt idx="51">
                  <c:v>4.3276923287671236</c:v>
                </c:pt>
                <c:pt idx="52">
                  <c:v>4.3683619178082189</c:v>
                </c:pt>
                <c:pt idx="53">
                  <c:v>4.4110994520547946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'Fig-data'!$D$24:$D$77</c:f>
              <c:numCache>
                <c:formatCode>0.00</c:formatCode>
                <c:ptCount val="54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92.18</c:v>
                </c:pt>
                <c:pt idx="48">
                  <c:v>86.306330000000003</c:v>
                </c:pt>
                <c:pt idx="49">
                  <c:v>81</c:v>
                </c:pt>
                <c:pt idx="50">
                  <c:v>102.46</c:v>
                </c:pt>
                <c:pt idx="51">
                  <c:v>109.04</c:v>
                </c:pt>
                <c:pt idx="52">
                  <c:v>111.48</c:v>
                </c:pt>
                <c:pt idx="53">
                  <c:v>115.78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'Fig-data'!$E$24:$E$77</c:f>
              <c:numCache>
                <c:formatCode>0.00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1.7142249999999999</c:v>
                </c:pt>
                <c:pt idx="49">
                  <c:v>1.74</c:v>
                </c:pt>
                <c:pt idx="50">
                  <c:v>1.55</c:v>
                </c:pt>
                <c:pt idx="51">
                  <c:v>1.55</c:v>
                </c:pt>
                <c:pt idx="52">
                  <c:v>1.43</c:v>
                </c:pt>
                <c:pt idx="5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'Fig-data'!$F$24:$F$77</c:f>
              <c:numCache>
                <c:formatCode>0.00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19.46</c:v>
                </c:pt>
                <c:pt idx="49">
                  <c:v>18.899999999999999</c:v>
                </c:pt>
                <c:pt idx="50">
                  <c:v>19.010000000000002</c:v>
                </c:pt>
                <c:pt idx="51">
                  <c:v>19.34</c:v>
                </c:pt>
                <c:pt idx="52">
                  <c:v>19.190000000000001</c:v>
                </c:pt>
                <c:pt idx="53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'Fig-data'!$G$24:$G$77</c:f>
              <c:numCache>
                <c:formatCode>0.00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121.86</c:v>
                </c:pt>
                <c:pt idx="48">
                  <c:v>119.23</c:v>
                </c:pt>
                <c:pt idx="49">
                  <c:v>119.48</c:v>
                </c:pt>
                <c:pt idx="50">
                  <c:v>120.19</c:v>
                </c:pt>
                <c:pt idx="51">
                  <c:v>121.2</c:v>
                </c:pt>
                <c:pt idx="52">
                  <c:v>121.39</c:v>
                </c:pt>
                <c:pt idx="53">
                  <c:v>120.59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'Fig-data'!$B$24:$B$77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'Fig-data'!$J$24:$J$77</c:f>
              <c:numCache>
                <c:formatCode>0.00</c:formatCode>
                <c:ptCount val="54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4.0693715068493148</c:v>
                </c:pt>
                <c:pt idx="48">
                  <c:v>3.9068750436986299</c:v>
                </c:pt>
                <c:pt idx="49">
                  <c:v>3.8105336986301372</c:v>
                </c:pt>
                <c:pt idx="50">
                  <c:v>4.1797565573770488</c:v>
                </c:pt>
                <c:pt idx="51">
                  <c:v>4.3276923287671236</c:v>
                </c:pt>
                <c:pt idx="52">
                  <c:v>4.3683619178082189</c:v>
                </c:pt>
                <c:pt idx="53">
                  <c:v>4.4110994520547946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7"/>
  <sheetViews>
    <sheetView tabSelected="1" zoomScale="110" zoomScaleNormal="110" workbookViewId="0">
      <selection activeCell="C6" sqref="C6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32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35" t="s">
        <v>40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s="4" customFormat="1" ht="15.75" thickBot="1" x14ac:dyDescent="0.3">
      <c r="A5" s="13"/>
      <c r="B5" s="20" t="s">
        <v>1</v>
      </c>
      <c r="C5" s="37" t="s">
        <v>41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39"/>
      <c r="D8" s="40"/>
      <c r="E8" s="40"/>
      <c r="F8" s="41"/>
      <c r="G8" s="15"/>
    </row>
    <row r="9" spans="1:15" s="4" customFormat="1" ht="15" x14ac:dyDescent="0.25">
      <c r="B9" s="22" t="s">
        <v>4</v>
      </c>
      <c r="C9" s="42"/>
      <c r="D9" s="43"/>
      <c r="E9" s="43"/>
      <c r="F9" s="44"/>
    </row>
    <row r="10" spans="1:15" s="4" customFormat="1" ht="15" x14ac:dyDescent="0.25">
      <c r="B10" s="21" t="s">
        <v>6</v>
      </c>
      <c r="C10" s="45" t="s">
        <v>21</v>
      </c>
      <c r="D10" s="46"/>
      <c r="E10" s="46"/>
      <c r="F10" s="47"/>
      <c r="G10" s="15"/>
    </row>
    <row r="11" spans="1:15" s="4" customFormat="1" ht="15" x14ac:dyDescent="0.25">
      <c r="B11" s="22" t="s">
        <v>5</v>
      </c>
      <c r="C11" s="50" t="s">
        <v>37</v>
      </c>
      <c r="D11" s="51"/>
      <c r="E11" s="51"/>
      <c r="F11" s="52"/>
      <c r="G11" s="15"/>
    </row>
    <row r="12" spans="1:15" s="4" customFormat="1" ht="15" x14ac:dyDescent="0.25">
      <c r="B12" s="21" t="s">
        <v>7</v>
      </c>
      <c r="C12" s="45" t="s">
        <v>38</v>
      </c>
      <c r="D12" s="46"/>
      <c r="E12" s="46"/>
      <c r="F12" s="47"/>
      <c r="G12" s="15"/>
    </row>
    <row r="13" spans="1:15" s="4" customFormat="1" ht="15.75" thickBot="1" x14ac:dyDescent="0.3">
      <c r="B13" s="20" t="s">
        <v>8</v>
      </c>
      <c r="C13" s="53" t="s">
        <v>39</v>
      </c>
      <c r="D13" s="54"/>
      <c r="E13" s="54"/>
      <c r="F13" s="55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56" t="s">
        <v>15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s="4" customFormat="1" ht="15.75" thickBot="1" x14ac:dyDescent="0.3">
      <c r="B16" s="20" t="s">
        <v>10</v>
      </c>
      <c r="C16" s="48" t="s">
        <v>16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6384" s="4" customFormat="1" ht="15.75" customHeight="1" thickBot="1" x14ac:dyDescent="0.3">
      <c r="B19" s="18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/>
      <c r="F24" s="3"/>
      <c r="G24" s="3"/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4" si="1">H25-G25</f>
        <v>0.36</v>
      </c>
      <c r="J25" s="31">
        <f>(H25)*6.29/IF(MOD(B25,4)=0,366,365)</f>
        <v>6.2038356164383556E-3</v>
      </c>
      <c r="K25" s="31">
        <f>(I25)*6.29/IF(MOD(B25,4)=0,366,365)</f>
        <v>6.2038356164383556E-3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1">
        <f t="shared" ref="J26:J74" si="2">(H26)*6.29/IF(MOD(B26,4)=0,366,365)</f>
        <v>3.3168579234972677E-2</v>
      </c>
      <c r="K26" s="31">
        <f t="shared" ref="K26:K74" si="3">(I26)*6.29/IF(MOD(B26,4)=0,366,365)</f>
        <v>3.3168579234972677E-2</v>
      </c>
      <c r="L26" s="31">
        <f t="shared" ref="L26:L74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1">
        <f t="shared" si="2"/>
        <v>3.2225479452054798E-2</v>
      </c>
      <c r="K27" s="31">
        <f t="shared" si="3"/>
        <v>3.2225479452054798E-2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1">
        <f t="shared" si="2"/>
        <v>3.4638082191780821E-2</v>
      </c>
      <c r="K28" s="31">
        <f t="shared" si="3"/>
        <v>3.4638082191780821E-2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1">
        <f t="shared" si="2"/>
        <v>0.18956164383561644</v>
      </c>
      <c r="K29" s="31">
        <f t="shared" si="3"/>
        <v>0.18956164383561644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1">
        <f t="shared" si="2"/>
        <v>0.27892540983606562</v>
      </c>
      <c r="K30" s="31">
        <f t="shared" si="3"/>
        <v>0.27892540983606562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1">
        <f t="shared" si="2"/>
        <v>0.33362849315068493</v>
      </c>
      <c r="K31" s="31">
        <f t="shared" si="3"/>
        <v>0.28675506849315069</v>
      </c>
      <c r="L31" s="31">
        <f t="shared" si="4"/>
        <v>4.6873424657534253E-2</v>
      </c>
      <c r="P31" s="3"/>
    </row>
    <row r="32" spans="1:16384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1">
        <f t="shared" si="2"/>
        <v>0.6079758904109589</v>
      </c>
      <c r="K32" s="31">
        <f t="shared" si="3"/>
        <v>0.3560312328767124</v>
      </c>
      <c r="L32" s="31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1">
        <f t="shared" si="2"/>
        <v>0.77134356164383555</v>
      </c>
      <c r="K33" s="31">
        <f t="shared" si="3"/>
        <v>0.40755753424657531</v>
      </c>
      <c r="L33" s="31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1">
        <f t="shared" si="2"/>
        <v>0.96841939890710382</v>
      </c>
      <c r="K34" s="31">
        <f t="shared" si="3"/>
        <v>0.52777568306010925</v>
      </c>
      <c r="L34" s="31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1">
        <f t="shared" si="2"/>
        <v>0.94746356164383572</v>
      </c>
      <c r="K35" s="31">
        <f t="shared" si="3"/>
        <v>0.51181643835616442</v>
      </c>
      <c r="L35" s="31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1">
        <f t="shared" si="2"/>
        <v>0.94642958904109586</v>
      </c>
      <c r="K36" s="31">
        <f t="shared" si="3"/>
        <v>0.53180657534246578</v>
      </c>
      <c r="L36" s="31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1">
        <f t="shared" si="2"/>
        <v>1.0605112328767123</v>
      </c>
      <c r="K37" s="31">
        <f t="shared" si="3"/>
        <v>0.66122547945205479</v>
      </c>
      <c r="L37" s="31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1">
        <f t="shared" si="2"/>
        <v>1.193037704918033</v>
      </c>
      <c r="K38" s="31">
        <f t="shared" si="3"/>
        <v>0.75256584699453566</v>
      </c>
      <c r="L38" s="31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1">
        <f t="shared" si="2"/>
        <v>1.2635145205479452</v>
      </c>
      <c r="K39" s="31">
        <f t="shared" si="3"/>
        <v>0.82390383561643821</v>
      </c>
      <c r="L39" s="31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1">
        <f t="shared" si="2"/>
        <v>1.3584676712328769</v>
      </c>
      <c r="K40" s="31">
        <f t="shared" si="3"/>
        <v>0.90782794520547971</v>
      </c>
      <c r="L40" s="31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1">
        <f t="shared" si="2"/>
        <v>1.5428594520547945</v>
      </c>
      <c r="K41" s="31">
        <f t="shared" si="3"/>
        <v>1.0534457534246575</v>
      </c>
      <c r="L41" s="31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1">
        <f t="shared" si="2"/>
        <v>1.687644808743169</v>
      </c>
      <c r="K42" s="31">
        <f t="shared" si="3"/>
        <v>1.196474863387978</v>
      </c>
      <c r="L42" s="31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1">
        <f t="shared" si="2"/>
        <v>2.0681175342465754</v>
      </c>
      <c r="K43" s="31">
        <f t="shared" si="3"/>
        <v>1.5669854794520548</v>
      </c>
      <c r="L43" s="31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1">
        <f t="shared" si="2"/>
        <v>2.16427698630137</v>
      </c>
      <c r="K44" s="31">
        <f t="shared" si="3"/>
        <v>1.7163945205479454</v>
      </c>
      <c r="L44" s="31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1">
        <f t="shared" si="2"/>
        <v>2.3958868493150685</v>
      </c>
      <c r="K45" s="31">
        <f t="shared" si="3"/>
        <v>1.9554145205479454</v>
      </c>
      <c r="L45" s="31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1">
        <f t="shared" si="2"/>
        <v>2.6725625683060108</v>
      </c>
      <c r="K46" s="31">
        <f t="shared" si="3"/>
        <v>2.2171390710382513</v>
      </c>
      <c r="L46" s="31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1">
        <f t="shared" si="2"/>
        <v>2.8156797260273976</v>
      </c>
      <c r="K47" s="31">
        <f t="shared" si="3"/>
        <v>2.3752073972602741</v>
      </c>
      <c r="L47" s="31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1">
        <f t="shared" si="2"/>
        <v>3.1653347945205486</v>
      </c>
      <c r="K48" s="31">
        <f t="shared" si="3"/>
        <v>2.6848821917808223</v>
      </c>
      <c r="L48" s="31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1">
        <f t="shared" si="2"/>
        <v>3.394359726027397</v>
      </c>
      <c r="K49" s="31">
        <f t="shared" si="3"/>
        <v>2.8934000000000002</v>
      </c>
      <c r="L49" s="31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1">
        <f t="shared" si="2"/>
        <v>3.8884573770491797</v>
      </c>
      <c r="K50" s="31">
        <f t="shared" si="3"/>
        <v>3.2225079234972673</v>
      </c>
      <c r="L50" s="31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1">
        <f t="shared" si="2"/>
        <v>4.0276679452054784</v>
      </c>
      <c r="K51" s="31">
        <f t="shared" si="3"/>
        <v>3.2632175342465746</v>
      </c>
      <c r="L51" s="31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1">
        <f t="shared" si="2"/>
        <v>3.9332317808219179</v>
      </c>
      <c r="K52" s="31">
        <f t="shared" si="3"/>
        <v>3.1222526027397262</v>
      </c>
      <c r="L52" s="31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1">
        <f t="shared" si="2"/>
        <v>3.9616660273972601</v>
      </c>
      <c r="K53" s="31">
        <f t="shared" si="3"/>
        <v>3.1224249315068491</v>
      </c>
      <c r="L53" s="31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1">
        <f t="shared" si="2"/>
        <v>4.1460724043715853</v>
      </c>
      <c r="K54" s="31">
        <f t="shared" si="3"/>
        <v>3.3309502732240435</v>
      </c>
      <c r="L54" s="31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1">
        <f t="shared" si="2"/>
        <v>4.3361364383561645</v>
      </c>
      <c r="K55" s="31">
        <f t="shared" si="3"/>
        <v>3.4029761643835608</v>
      </c>
      <c r="L55" s="31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1">
        <f t="shared" si="2"/>
        <v>4.4512520547945211</v>
      </c>
      <c r="K56" s="31">
        <f t="shared" si="3"/>
        <v>3.3219816438356164</v>
      </c>
      <c r="L56" s="31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4" si="5">SUM(D57:G57)</f>
        <v>261.68</v>
      </c>
      <c r="I57" s="3">
        <f t="shared" si="1"/>
        <v>188.75</v>
      </c>
      <c r="J57" s="31">
        <f t="shared" si="2"/>
        <v>4.5094991780821916</v>
      </c>
      <c r="K57" s="31">
        <f t="shared" si="3"/>
        <v>3.2527054794520547</v>
      </c>
      <c r="L57" s="31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1">
        <f t="shared" si="2"/>
        <v>4.5403144808743159</v>
      </c>
      <c r="K58" s="31">
        <f t="shared" si="3"/>
        <v>3.1809183060109278</v>
      </c>
      <c r="L58" s="31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1">
        <f t="shared" si="2"/>
        <v>4.4386720547945204</v>
      </c>
      <c r="K59" s="31">
        <f t="shared" si="3"/>
        <v>2.9623315068493148</v>
      </c>
      <c r="L59" s="31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1">
        <f t="shared" si="2"/>
        <v>4.2933989041095888</v>
      </c>
      <c r="K60" s="31">
        <f t="shared" si="3"/>
        <v>2.7729421917808215</v>
      </c>
      <c r="L60" s="31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1">
        <f t="shared" si="2"/>
        <v>4.093669863013699</v>
      </c>
      <c r="K61" s="31">
        <f t="shared" si="3"/>
        <v>2.5511550684931512</v>
      </c>
      <c r="L61" s="31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1">
        <f t="shared" si="2"/>
        <v>4.1758038251366125</v>
      </c>
      <c r="K62" s="31">
        <f t="shared" si="3"/>
        <v>2.4665049180327876</v>
      </c>
      <c r="L62" s="31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1">
        <f t="shared" si="2"/>
        <v>4.1362350684931508</v>
      </c>
      <c r="K63" s="31">
        <f t="shared" si="3"/>
        <v>2.3495304109589044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1">
        <f t="shared" si="2"/>
        <v>3.9745906849315067</v>
      </c>
      <c r="K64" s="31">
        <f t="shared" si="3"/>
        <v>2.1387723287671232</v>
      </c>
      <c r="L64" s="31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1">
        <f t="shared" si="2"/>
        <v>3.7679684931506845</v>
      </c>
      <c r="K65" s="31">
        <f t="shared" si="3"/>
        <v>2.0395109589041094</v>
      </c>
      <c r="L65" s="31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1">
        <f t="shared" si="2"/>
        <v>3.8606163934426228</v>
      </c>
      <c r="K66" s="31">
        <f t="shared" si="3"/>
        <v>1.9175907103825134</v>
      </c>
      <c r="L66" s="31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1">
        <f t="shared" si="2"/>
        <v>3.6826657534246574</v>
      </c>
      <c r="K67" s="31">
        <f t="shared" si="3"/>
        <v>1.837886301369863</v>
      </c>
      <c r="L67" s="31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87.75</v>
      </c>
      <c r="E68" s="3">
        <v>2.91</v>
      </c>
      <c r="F68" s="3">
        <v>18.95</v>
      </c>
      <c r="G68" s="3">
        <v>106.8</v>
      </c>
      <c r="H68" s="3">
        <f t="shared" si="5"/>
        <v>216.41</v>
      </c>
      <c r="I68" s="3">
        <f t="shared" si="1"/>
        <v>109.61</v>
      </c>
      <c r="J68" s="31">
        <f t="shared" si="2"/>
        <v>3.7293668493150687</v>
      </c>
      <c r="K68" s="31">
        <f t="shared" si="3"/>
        <v>1.8888956164383564</v>
      </c>
      <c r="L68" s="31">
        <f t="shared" si="4"/>
        <v>1.8404712328767121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1">
        <f t="shared" si="2"/>
        <v>3.926338630136986</v>
      </c>
      <c r="K69" s="31">
        <f t="shared" si="3"/>
        <v>1.9459364383561641</v>
      </c>
      <c r="L69" s="31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93.95</v>
      </c>
      <c r="E70" s="3">
        <v>1.93</v>
      </c>
      <c r="F70" s="3">
        <v>20.309999999999999</v>
      </c>
      <c r="G70" s="3">
        <v>114.65</v>
      </c>
      <c r="H70" s="3">
        <f t="shared" ref="H70" si="6">SUM(D70:G70)</f>
        <v>230.84000000000003</v>
      </c>
      <c r="I70" s="3">
        <f t="shared" ref="I70" si="7">H70-G70</f>
        <v>116.19000000000003</v>
      </c>
      <c r="J70" s="31">
        <f t="shared" ref="J70" si="8">(H70)*6.29/IF(MOD(B70,4)=0,366,365)</f>
        <v>3.9671683060109295</v>
      </c>
      <c r="K70" s="31">
        <f t="shared" ref="K70" si="9">(I70)*6.29/IF(MOD(B70,4)=0,366,365)</f>
        <v>1.9968172131147544</v>
      </c>
      <c r="L70" s="31">
        <f t="shared" ref="L70" si="10">(G70)*6.29/IF(MOD(C70,4)=0,366,365)</f>
        <v>1.9703510928961749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92.18</v>
      </c>
      <c r="E71" s="3">
        <v>1.71</v>
      </c>
      <c r="F71" s="3">
        <v>20.39</v>
      </c>
      <c r="G71" s="3">
        <v>121.86</v>
      </c>
      <c r="H71" s="3">
        <f t="shared" si="5"/>
        <v>236.14</v>
      </c>
      <c r="I71" s="3">
        <f t="shared" si="1"/>
        <v>114.27999999999999</v>
      </c>
      <c r="J71" s="31">
        <f t="shared" si="2"/>
        <v>4.0693715068493148</v>
      </c>
      <c r="K71" s="31">
        <f t="shared" si="3"/>
        <v>1.9693731506849315</v>
      </c>
      <c r="L71" s="31">
        <f t="shared" si="4"/>
        <v>2.0999983561643836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86.306330000000003</v>
      </c>
      <c r="E72" s="3">
        <v>1.7142249999999999</v>
      </c>
      <c r="F72" s="3">
        <v>19.46</v>
      </c>
      <c r="G72" s="3">
        <v>119.23</v>
      </c>
      <c r="H72" s="3">
        <f t="shared" si="5"/>
        <v>226.710555</v>
      </c>
      <c r="I72" s="3">
        <f t="shared" si="1"/>
        <v>107.480555</v>
      </c>
      <c r="J72" s="31">
        <f t="shared" si="2"/>
        <v>3.9068750436986299</v>
      </c>
      <c r="K72" s="31">
        <f t="shared" si="3"/>
        <v>1.8521991532876712</v>
      </c>
      <c r="L72" s="31">
        <f t="shared" si="4"/>
        <v>2.0546758904109592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81</v>
      </c>
      <c r="E73" s="3">
        <v>1.74</v>
      </c>
      <c r="F73" s="3">
        <v>18.899999999999999</v>
      </c>
      <c r="G73" s="3">
        <v>119.48</v>
      </c>
      <c r="H73" s="3">
        <f t="shared" si="5"/>
        <v>221.12</v>
      </c>
      <c r="I73" s="3">
        <f t="shared" si="1"/>
        <v>101.64</v>
      </c>
      <c r="J73" s="31">
        <f t="shared" si="2"/>
        <v>3.8105336986301372</v>
      </c>
      <c r="K73" s="31">
        <f t="shared" si="3"/>
        <v>1.7515495890410959</v>
      </c>
      <c r="L73" s="31">
        <f t="shared" si="4"/>
        <v>2.0589841095890411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102.46</v>
      </c>
      <c r="E74" s="3">
        <v>1.55</v>
      </c>
      <c r="F74" s="3">
        <v>19.010000000000002</v>
      </c>
      <c r="G74" s="3">
        <v>120.19</v>
      </c>
      <c r="H74" s="3">
        <f t="shared" si="5"/>
        <v>243.20999999999998</v>
      </c>
      <c r="I74" s="3">
        <f t="shared" si="1"/>
        <v>123.01999999999998</v>
      </c>
      <c r="J74" s="31">
        <f t="shared" si="2"/>
        <v>4.1797565573770488</v>
      </c>
      <c r="K74" s="31">
        <f t="shared" si="3"/>
        <v>2.1141961748633875</v>
      </c>
      <c r="L74" s="31">
        <f t="shared" si="4"/>
        <v>2.0655603825136613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109.04</v>
      </c>
      <c r="E75" s="3">
        <v>1.55</v>
      </c>
      <c r="F75" s="3">
        <v>19.34</v>
      </c>
      <c r="G75" s="3">
        <v>121.2</v>
      </c>
      <c r="H75" s="3">
        <f t="shared" ref="H75:H77" si="11">SUM(D75:G75)</f>
        <v>251.13</v>
      </c>
      <c r="I75" s="3">
        <f t="shared" ref="I75:I77" si="12">H75-G75</f>
        <v>129.93</v>
      </c>
      <c r="J75" s="31">
        <f t="shared" ref="J75:J77" si="13">(H75)*6.29/IF(MOD(B75,4)=0,366,365)</f>
        <v>4.3276923287671236</v>
      </c>
      <c r="K75" s="31">
        <f t="shared" ref="K75:K77" si="14">(I75)*6.29/IF(MOD(B75,4)=0,366,365)</f>
        <v>2.2390676712328768</v>
      </c>
      <c r="L75" s="31">
        <f t="shared" ref="L75" si="15">(G75)*6.29/IF(MOD(C75,4)=0,366,365)</f>
        <v>2.0886246575342469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111.48</v>
      </c>
      <c r="E76" s="3">
        <v>1.43</v>
      </c>
      <c r="F76" s="3">
        <v>19.190000000000001</v>
      </c>
      <c r="G76" s="3">
        <v>121.39</v>
      </c>
      <c r="H76" s="3">
        <f t="shared" ref="H76" si="16">SUM(D76:G76)</f>
        <v>253.49</v>
      </c>
      <c r="I76" s="3">
        <f t="shared" ref="I76" si="17">H76-G76</f>
        <v>132.10000000000002</v>
      </c>
      <c r="J76" s="31">
        <f t="shared" ref="J76" si="18">(H76)*6.29/IF(MOD(B76,4)=0,366,365)</f>
        <v>4.3683619178082189</v>
      </c>
      <c r="K76" s="31">
        <f t="shared" ref="K76" si="19">(I76)*6.29/IF(MOD(B76,4)=0,366,365)</f>
        <v>2.2764630136986304</v>
      </c>
      <c r="L76" s="31">
        <f t="shared" ref="L76" si="20">(G76)*6.29/IF(MOD(C76,4)=0,366,365)</f>
        <v>2.091898904109589</v>
      </c>
      <c r="M76" s="3"/>
      <c r="N76" s="3"/>
      <c r="O76" s="3"/>
      <c r="P76" s="3"/>
    </row>
    <row r="77" spans="2:16" x14ac:dyDescent="0.2">
      <c r="B77">
        <v>2023</v>
      </c>
      <c r="C77">
        <v>2023</v>
      </c>
      <c r="D77" s="3">
        <v>115.78</v>
      </c>
      <c r="E77" s="3">
        <v>1.2</v>
      </c>
      <c r="F77" s="3">
        <v>18.399999999999999</v>
      </c>
      <c r="G77" s="3">
        <v>120.59</v>
      </c>
      <c r="H77" s="3">
        <f t="shared" si="11"/>
        <v>255.97</v>
      </c>
      <c r="I77" s="3">
        <f t="shared" si="12"/>
        <v>135.38</v>
      </c>
      <c r="J77" s="31">
        <f t="shared" si="13"/>
        <v>4.4110994520547946</v>
      </c>
      <c r="K77" s="31">
        <f t="shared" si="14"/>
        <v>2.3329868493150685</v>
      </c>
      <c r="L77" s="31">
        <f>(G77)*6.29/IF(MOD(C77,4)=0,366,365)</f>
        <v>2.0781126027397261</v>
      </c>
    </row>
    <row r="78" spans="2:16" x14ac:dyDescent="0.2">
      <c r="D78" s="3"/>
      <c r="E78" s="3"/>
      <c r="F78" s="3"/>
      <c r="G78" s="3"/>
      <c r="H78" s="3"/>
      <c r="J78" s="31"/>
    </row>
    <row r="79" spans="2:16" x14ac:dyDescent="0.2">
      <c r="C79" s="1"/>
      <c r="D79" s="2"/>
      <c r="E79" s="3"/>
      <c r="F79" s="2"/>
    </row>
    <row r="80" spans="2:16" x14ac:dyDescent="0.2"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  <row r="86" spans="4:6" x14ac:dyDescent="0.2">
      <c r="D86" s="2"/>
      <c r="E86" s="3"/>
      <c r="F86" s="2"/>
    </row>
    <row r="87" spans="4:6" x14ac:dyDescent="0.2">
      <c r="D87" s="2"/>
      <c r="E87" s="3"/>
      <c r="F87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A9F39-3751-440D-8DDC-DC2100714ADF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ae5ca6d-bcb8-4ec0-a8a7-29506e365b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002989-464C-47EC-9508-C7AC53571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2019-09-20T06:46:09Z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