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tatsbudsjett (NB2021)/Figurer til oppdatering/"/>
    </mc:Choice>
  </mc:AlternateContent>
  <xr:revisionPtr revIDLastSave="5" documentId="8_{ABA126C1-36D0-4628-8892-71FF9FB0126D}" xr6:coauthVersionLast="45" xr6:coauthVersionMax="45" xr10:uidLastSave="{934897BB-EF86-4A10-A342-D1836D960796}"/>
  <bookViews>
    <workbookView xWindow="6225" yWindow="1530" windowWidth="32175" windowHeight="1920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24" l="1"/>
  <c r="L75" i="24" l="1"/>
  <c r="L76" i="24"/>
  <c r="L77" i="24"/>
  <c r="L78" i="24"/>
  <c r="H74" i="24"/>
  <c r="I74" i="24" s="1"/>
  <c r="H75" i="24"/>
  <c r="J75" i="24" s="1"/>
  <c r="H76" i="24"/>
  <c r="I76" i="24" s="1"/>
  <c r="K76" i="24" s="1"/>
  <c r="H77" i="24"/>
  <c r="I77" i="24" s="1"/>
  <c r="K77" i="24" s="1"/>
  <c r="H78" i="24"/>
  <c r="I78" i="24" s="1"/>
  <c r="K78" i="24" s="1"/>
  <c r="I75" i="24" l="1"/>
  <c r="K75" i="24" s="1"/>
  <c r="J77" i="24"/>
  <c r="J76" i="24"/>
  <c r="J78" i="24"/>
  <c r="H70" i="24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 s="1"/>
  <c r="I39" i="24" l="1"/>
  <c r="K39" i="24" s="1"/>
  <c r="J70" i="24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J73" i="24"/>
  <c r="J74" i="24"/>
  <c r="I32" i="24" l="1"/>
  <c r="K32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K74" i="24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<sst xmlns="http://schemas.openxmlformats.org/spreadsheetml/2006/main" count="43" uniqueCount="42">
  <si>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</si>
  <si>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</si>
  <si>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</si>
  <si>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</si>
  <si>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</si>
  <si>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</si>
  <si>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</si>
  <si>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</si>
  <si>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</si>
  <si>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</si>
  <si>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</si>
  <si>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</si>
  <si>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</si>
  <si>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</si>
  <si>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</si>
  <si>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</si>
  <si>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</si>
  <si>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</si>
  <si>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</si>
  <si>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</si>
  <si>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</si>
  <si>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</si>
  <si>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</si>
  <si>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</si>
  <si>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</si>
  <si>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</si>
  <si>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</si>
  <si>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</si>
  <si>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</si>
  <si>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</si>
  <si>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</si>
  <si>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</si>
  <si>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</si>
  <si>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</si>
  <si>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</si>
  <si>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</si>
  <si>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</si>
  <si>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</si>
  <si>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</si>
  <si>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</si>
  <si>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1970-2024</t>
  </si>
  <si>
    <t>Historical and expected production in Norway, 1970-2024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</si>
</sst>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99.66</c:v>
                </c:pt>
                <c:pt idx="51">
                  <c:v>105.19</c:v>
                </c:pt>
                <c:pt idx="52">
                  <c:v>111.83</c:v>
                </c:pt>
                <c:pt idx="53">
                  <c:v>115.88</c:v>
                </c:pt>
                <c:pt idx="54">
                  <c:v>117.91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17.38</c:v>
                </c:pt>
                <c:pt idx="50">
                  <c:v>17.16</c:v>
                </c:pt>
                <c:pt idx="51">
                  <c:v>18.25</c:v>
                </c:pt>
                <c:pt idx="52">
                  <c:v>18.04</c:v>
                </c:pt>
                <c:pt idx="53">
                  <c:v>17.329999999999998</c:v>
                </c:pt>
                <c:pt idx="54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115.02</c:v>
                </c:pt>
                <c:pt idx="51">
                  <c:v>117.24</c:v>
                </c:pt>
                <c:pt idx="52">
                  <c:v>118.89</c:v>
                </c:pt>
                <c:pt idx="53">
                  <c:v>119.77</c:v>
                </c:pt>
                <c:pt idx="54">
                  <c:v>119.93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3.688007945205479</c:v>
                </c:pt>
                <c:pt idx="50">
                  <c:v>4.0113357923497261</c:v>
                </c:pt>
                <c:pt idx="51">
                  <c:v>4.174319726027397</c:v>
                </c:pt>
                <c:pt idx="52">
                  <c:v>4.3121827397260279</c:v>
                </c:pt>
                <c:pt idx="53">
                  <c:v>4.3795632876712327</c:v>
                </c:pt>
                <c:pt idx="54">
                  <c:v>4.4014532786885248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'Fig-data'!$D$24:$D$78</c:f>
              <c:numCache>
                <c:formatCode>0.00</c:formatCode>
                <c:ptCount val="55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92.28</c:v>
                </c:pt>
                <c:pt idx="48">
                  <c:v>86.27</c:v>
                </c:pt>
                <c:pt idx="49">
                  <c:v>81.739999999999995</c:v>
                </c:pt>
                <c:pt idx="50">
                  <c:v>99.66</c:v>
                </c:pt>
                <c:pt idx="51">
                  <c:v>105.19</c:v>
                </c:pt>
                <c:pt idx="52">
                  <c:v>111.83</c:v>
                </c:pt>
                <c:pt idx="53">
                  <c:v>115.88</c:v>
                </c:pt>
                <c:pt idx="54">
                  <c:v>117.91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'Fig-data'!$E$24:$E$78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1.57</c:v>
                </c:pt>
                <c:pt idx="51">
                  <c:v>1.55</c:v>
                </c:pt>
                <c:pt idx="52">
                  <c:v>1.47</c:v>
                </c:pt>
                <c:pt idx="53">
                  <c:v>1.1599999999999999</c:v>
                </c:pt>
                <c:pt idx="5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'Fig-data'!$F$24:$F$78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19.456</c:v>
                </c:pt>
                <c:pt idx="49">
                  <c:v>17.38</c:v>
                </c:pt>
                <c:pt idx="50">
                  <c:v>17.16</c:v>
                </c:pt>
                <c:pt idx="51">
                  <c:v>18.25</c:v>
                </c:pt>
                <c:pt idx="52">
                  <c:v>18.04</c:v>
                </c:pt>
                <c:pt idx="53">
                  <c:v>17.329999999999998</c:v>
                </c:pt>
                <c:pt idx="54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'Fig-data'!$G$24:$G$78</c:f>
              <c:numCache>
                <c:formatCode>0.00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113.23</c:v>
                </c:pt>
                <c:pt idx="50">
                  <c:v>115.02</c:v>
                </c:pt>
                <c:pt idx="51">
                  <c:v>117.24</c:v>
                </c:pt>
                <c:pt idx="52">
                  <c:v>118.89</c:v>
                </c:pt>
                <c:pt idx="53">
                  <c:v>119.77</c:v>
                </c:pt>
                <c:pt idx="54">
                  <c:v>119.93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'Fig-data'!$B$24:$B$78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'Fig-data'!$J$24:$J$78</c:f>
              <c:numCache>
                <c:formatCode>0.00</c:formatCode>
                <c:ptCount val="55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4.079883561643836</c:v>
                </c:pt>
                <c:pt idx="48">
                  <c:v>3.9174809315068488</c:v>
                </c:pt>
                <c:pt idx="49">
                  <c:v>3.688007945205479</c:v>
                </c:pt>
                <c:pt idx="50">
                  <c:v>4.0113357923497261</c:v>
                </c:pt>
                <c:pt idx="51">
                  <c:v>4.174319726027397</c:v>
                </c:pt>
                <c:pt idx="52">
                  <c:v>4.3121827397260279</c:v>
                </c:pt>
                <c:pt idx="53">
                  <c:v>4.3795632876712327</c:v>
                </c:pt>
                <c:pt idx="54">
                  <c:v>4.4014532786885248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8"/>
  <sheetViews>
    <sheetView tabSelected="1" topLeftCell="A34" zoomScale="110" zoomScaleNormal="110" workbookViewId="0">
      <selection activeCell="G64" sqref="G64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.75" thickBot="1" x14ac:dyDescent="0.3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39"/>
      <c r="D8" s="40"/>
      <c r="E8" s="40"/>
      <c r="F8" s="41"/>
      <c r="G8" s="15"/>
    </row>
    <row r="9" spans="1:15" s="4" customFormat="1" ht="15" x14ac:dyDescent="0.25">
      <c r="B9" s="22" t="s">
        <v>4</v>
      </c>
      <c r="C9" s="42"/>
      <c r="D9" s="43"/>
      <c r="E9" s="43"/>
      <c r="F9" s="44"/>
    </row>
    <row r="10" spans="1:15" s="4" customFormat="1" ht="15" x14ac:dyDescent="0.25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5" x14ac:dyDescent="0.25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5" x14ac:dyDescent="0.25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.75" thickBot="1" x14ac:dyDescent="0.3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.75" thickBot="1" x14ac:dyDescent="0.3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/>
      <c r="F24" s="3"/>
      <c r="G24" s="3"/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4" si="2">(H26)*6.29/IF(MOD(B26,4)=0,366,365)</f>
        <v>3.3168579234972677E-2</v>
      </c>
      <c r="K26" s="31">
        <f t="shared" ref="K26:K74" si="3">(I26)*6.29/IF(MOD(B26,4)=0,366,365)</f>
        <v>3.3168579234972677E-2</v>
      </c>
      <c r="L26" s="31">
        <f t="shared" ref="L26:L74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1">
        <f t="shared" si="2"/>
        <v>4.5403144808743159</v>
      </c>
      <c r="K58" s="31">
        <f t="shared" si="3"/>
        <v>3.1809183060109278</v>
      </c>
      <c r="L58" s="31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1">
        <f t="shared" si="2"/>
        <v>3.9745906849315067</v>
      </c>
      <c r="K64" s="31">
        <f t="shared" si="3"/>
        <v>2.1387723287671232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1">
        <f t="shared" si="2"/>
        <v>3.7679684931506845</v>
      </c>
      <c r="K65" s="31">
        <f t="shared" si="3"/>
        <v>2.0395109589041094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1">
        <f t="shared" si="2"/>
        <v>3.8606163934426228</v>
      </c>
      <c r="K66" s="31">
        <f t="shared" si="3"/>
        <v>1.9175907103825134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1">
        <f t="shared" si="2"/>
        <v>3.6826657534246574</v>
      </c>
      <c r="K67" s="31">
        <f t="shared" si="3"/>
        <v>1.837886301369863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87.75</v>
      </c>
      <c r="E68" s="3">
        <v>2.91</v>
      </c>
      <c r="F68" s="3">
        <v>18.95</v>
      </c>
      <c r="G68" s="3">
        <v>106.8</v>
      </c>
      <c r="H68" s="3">
        <f t="shared" si="5"/>
        <v>216.41</v>
      </c>
      <c r="I68" s="3">
        <f t="shared" si="1"/>
        <v>109.61</v>
      </c>
      <c r="J68" s="31">
        <f t="shared" si="2"/>
        <v>3.7293668493150687</v>
      </c>
      <c r="K68" s="31">
        <f t="shared" si="3"/>
        <v>1.8888956164383564</v>
      </c>
      <c r="L68" s="31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1">
        <f t="shared" si="2"/>
        <v>3.926338630136986</v>
      </c>
      <c r="K69" s="31">
        <f t="shared" si="3"/>
        <v>1.9459364383561641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93.95</v>
      </c>
      <c r="E70" s="3">
        <v>1.93</v>
      </c>
      <c r="F70" s="3">
        <v>20.309999999999999</v>
      </c>
      <c r="G70" s="3">
        <v>114.65</v>
      </c>
      <c r="H70" s="3">
        <f t="shared" ref="H70" si="6">SUM(D70:G70)</f>
        <v>230.84000000000003</v>
      </c>
      <c r="I70" s="3">
        <f t="shared" ref="I70" si="7">H70-G70</f>
        <v>116.19000000000003</v>
      </c>
      <c r="J70" s="31">
        <f t="shared" ref="J70" si="8">(H70)*6.29/IF(MOD(B70,4)=0,366,365)</f>
        <v>3.9671683060109295</v>
      </c>
      <c r="K70" s="31">
        <f t="shared" ref="K70" si="9">(I70)*6.29/IF(MOD(B70,4)=0,366,365)</f>
        <v>1.9968172131147544</v>
      </c>
      <c r="L70" s="31">
        <f t="shared" ref="L70" si="10">(G70)*6.29/IF(MOD(C70,4)=0,366,365)</f>
        <v>1.9703510928961749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1">
        <f t="shared" si="2"/>
        <v>4.079883561643836</v>
      </c>
      <c r="K71" s="31">
        <f t="shared" si="3"/>
        <v>1.9710964383561644</v>
      </c>
      <c r="L71" s="31">
        <f t="shared" si="4"/>
        <v>2.1087871232876712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86.27</v>
      </c>
      <c r="E72" s="3">
        <v>1.71</v>
      </c>
      <c r="F72" s="3">
        <v>19.456</v>
      </c>
      <c r="G72" s="3">
        <v>119.89</v>
      </c>
      <c r="H72" s="3">
        <f t="shared" si="5"/>
        <v>227.32599999999999</v>
      </c>
      <c r="I72" s="3">
        <f t="shared" si="1"/>
        <v>107.43599999999999</v>
      </c>
      <c r="J72" s="31">
        <f t="shared" si="2"/>
        <v>3.9174809315068488</v>
      </c>
      <c r="K72" s="31">
        <f t="shared" si="3"/>
        <v>1.8514313424657534</v>
      </c>
      <c r="L72" s="31">
        <f t="shared" si="4"/>
        <v>2.0660495890410959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81.739999999999995</v>
      </c>
      <c r="E73" s="3">
        <v>1.66</v>
      </c>
      <c r="F73" s="3">
        <v>17.38</v>
      </c>
      <c r="G73" s="3">
        <v>113.23</v>
      </c>
      <c r="H73" s="3">
        <f>SUM(D73:G73)</f>
        <v>214.01</v>
      </c>
      <c r="I73" s="3">
        <f t="shared" si="1"/>
        <v>100.77999999999999</v>
      </c>
      <c r="J73" s="31">
        <f t="shared" si="2"/>
        <v>3.688007945205479</v>
      </c>
      <c r="K73" s="31">
        <f t="shared" si="3"/>
        <v>1.7367293150684928</v>
      </c>
      <c r="L73" s="31">
        <f t="shared" si="4"/>
        <v>1.9512786301369864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99.66</v>
      </c>
      <c r="E74" s="3">
        <v>1.57</v>
      </c>
      <c r="F74" s="3">
        <v>17.16</v>
      </c>
      <c r="G74" s="3">
        <v>115.02</v>
      </c>
      <c r="H74" s="3">
        <f t="shared" ref="H74:H78" si="11">SUM(D74:G74)</f>
        <v>233.40999999999997</v>
      </c>
      <c r="I74" s="3">
        <f t="shared" ref="I74:I78" si="12">H74-G74</f>
        <v>118.38999999999997</v>
      </c>
      <c r="J74" s="31">
        <f t="shared" si="2"/>
        <v>4.0113357923497261</v>
      </c>
      <c r="K74" s="31">
        <f t="shared" si="3"/>
        <v>2.0346259562841524</v>
      </c>
      <c r="L74" s="31">
        <f t="shared" si="4"/>
        <v>1.9767098360655735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105.19</v>
      </c>
      <c r="E75" s="3">
        <v>1.55</v>
      </c>
      <c r="F75" s="3">
        <v>18.25</v>
      </c>
      <c r="G75" s="3">
        <v>117.24</v>
      </c>
      <c r="H75" s="3">
        <f t="shared" si="11"/>
        <v>242.23</v>
      </c>
      <c r="I75" s="3">
        <f t="shared" si="12"/>
        <v>124.99</v>
      </c>
      <c r="J75" s="31">
        <f t="shared" ref="J75:J78" si="13">(H75)*6.29/IF(MOD(B75,4)=0,366,365)</f>
        <v>4.174319726027397</v>
      </c>
      <c r="K75" s="31">
        <f t="shared" ref="K75:K78" si="14">(I75)*6.29/IF(MOD(B75,4)=0,366,365)</f>
        <v>2.1539372602739726</v>
      </c>
      <c r="L75" s="31">
        <f t="shared" ref="L75:L78" si="15">(G75)*6.29/IF(MOD(C75,4)=0,366,365)</f>
        <v>2.0203824657534244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111.83</v>
      </c>
      <c r="E76" s="3">
        <v>1.47</v>
      </c>
      <c r="F76" s="3">
        <v>18.04</v>
      </c>
      <c r="G76" s="3">
        <v>118.89</v>
      </c>
      <c r="H76" s="3">
        <f t="shared" si="11"/>
        <v>250.23000000000002</v>
      </c>
      <c r="I76" s="3">
        <f t="shared" si="12"/>
        <v>131.34000000000003</v>
      </c>
      <c r="J76" s="31">
        <f t="shared" si="13"/>
        <v>4.3121827397260279</v>
      </c>
      <c r="K76" s="31">
        <f t="shared" si="14"/>
        <v>2.2633660273972609</v>
      </c>
      <c r="L76" s="31">
        <f t="shared" si="15"/>
        <v>2.0488167123287671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115.88</v>
      </c>
      <c r="E77" s="3">
        <v>1.1599999999999999</v>
      </c>
      <c r="F77" s="3">
        <v>17.329999999999998</v>
      </c>
      <c r="G77" s="3">
        <v>119.77</v>
      </c>
      <c r="H77" s="3">
        <f t="shared" si="11"/>
        <v>254.14</v>
      </c>
      <c r="I77" s="3">
        <f t="shared" si="12"/>
        <v>134.37</v>
      </c>
      <c r="J77" s="31">
        <f t="shared" si="13"/>
        <v>4.3795632876712327</v>
      </c>
      <c r="K77" s="31">
        <f t="shared" si="14"/>
        <v>2.3155816438356167</v>
      </c>
      <c r="L77" s="31">
        <f t="shared" si="15"/>
        <v>2.0639816438356164</v>
      </c>
      <c r="M77" s="3"/>
      <c r="N77" s="3"/>
      <c r="O77" s="3"/>
      <c r="P77" s="3"/>
    </row>
    <row r="78" spans="2:16" x14ac:dyDescent="0.2">
      <c r="B78">
        <v>2024</v>
      </c>
      <c r="C78">
        <v>2024</v>
      </c>
      <c r="D78" s="3">
        <v>117.91</v>
      </c>
      <c r="E78" s="3">
        <v>1.17</v>
      </c>
      <c r="F78" s="3">
        <v>17.100000000000001</v>
      </c>
      <c r="G78" s="3">
        <v>119.93</v>
      </c>
      <c r="H78" s="3">
        <f t="shared" si="11"/>
        <v>256.11</v>
      </c>
      <c r="I78" s="3">
        <f t="shared" si="12"/>
        <v>136.18</v>
      </c>
      <c r="J78" s="31">
        <f t="shared" si="13"/>
        <v>4.4014532786885248</v>
      </c>
      <c r="K78" s="31">
        <f t="shared" si="14"/>
        <v>2.3403612021857927</v>
      </c>
      <c r="L78" s="31">
        <f t="shared" si="15"/>
        <v>2.0610920765027325</v>
      </c>
    </row>
    <row r="79" spans="2:16" x14ac:dyDescent="0.2">
      <c r="D79" s="3"/>
      <c r="E79" s="3"/>
      <c r="F79" s="3"/>
      <c r="G79" s="3"/>
      <c r="H79" s="3"/>
      <c r="J79" s="31"/>
    </row>
    <row r="80" spans="2:16" x14ac:dyDescent="0.2">
      <c r="C80" s="1"/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  <row r="86" spans="4:6" x14ac:dyDescent="0.2">
      <c r="D86" s="2"/>
      <c r="E86" s="3"/>
      <c r="F86" s="2"/>
    </row>
    <row r="87" spans="4:6" x14ac:dyDescent="0.2">
      <c r="D87" s="2"/>
      <c r="E87" s="3"/>
      <c r="F87" s="2"/>
    </row>
    <row r="88" spans="4:6" x14ac:dyDescent="0.2">
      <c r="D88" s="2"/>
      <c r="E88" s="3"/>
      <c r="F88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DDCA434-70A8-432C-A6E7-FDD5C43A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A9F39-3751-440D-8DDC-DC2100714ADF}">
  <ds:schemaRefs>
    <ds:schemaRef ds:uri="http://schemas.microsoft.com/office/2006/metadata/properties"/>
    <ds:schemaRef ds:uri="2ae5ca6d-bcb8-4ec0-a8a7-29506e365b54"/>
    <ds:schemaRef ds:uri="http://purl.org/dc/terms/"/>
    <ds:schemaRef ds:uri="c74d52cd-2ee0-4c46-a9b5-7f4054c7c5be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2020-10-02T13:46:52Z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